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40" tabRatio="463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>
    <definedName name="_xlnm.Print_Area" localSheetId="0">'pag. 1'!$A$1:$N$27</definedName>
    <definedName name="_xlnm.Print_Area" localSheetId="1">'pag. 2'!$A$1:$K$17</definedName>
    <definedName name="_xlnm.Print_Area" localSheetId="2">'pag. 3'!$A$1:$L$25</definedName>
    <definedName name="_xlnm.Print_Area" localSheetId="3">'pag. 4'!$A$1:$L$23</definedName>
    <definedName name="_xlnm.Print_Area" localSheetId="4">'pag. 5'!$A$1:$L$35</definedName>
    <definedName name="_xlnm.Print_Area" localSheetId="5">'pag. 6'!$A$1:$L$28</definedName>
    <definedName name="_xlnm.Print_Area" localSheetId="6">'pag. 7'!$A$1:$L$22</definedName>
  </definedNames>
  <calcPr fullCalcOnLoad="1"/>
</workbook>
</file>

<file path=xl/sharedStrings.xml><?xml version="1.0" encoding="utf-8"?>
<sst xmlns="http://schemas.openxmlformats.org/spreadsheetml/2006/main" count="255" uniqueCount="210">
  <si>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</si>
  <si>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</si>
  <si>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</si>
  <si>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</si>
  <si>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</si>
  <si>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</si>
  <si>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</si>
  <si>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</si>
  <si>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</si>
  <si>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</si>
  <si>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</si>
  <si>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</si>
  <si>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</si>
  <si>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</si>
  <si>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</si>
  <si>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</si>
  <si>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</si>
  <si>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</si>
  <si>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</si>
  <si>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</si>
  <si>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</si>
  <si>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</si>
  <si>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</si>
  <si>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</si>
  <si>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</si>
  <si>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</si>
  <si>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</si>
  <si>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</si>
  <si>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</si>
  <si>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</si>
  <si>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</si>
  <si>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</si>
  <si>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</si>
  <si>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</si>
  <si>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</si>
  <si>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</si>
  <si>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</si>
  <si>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</si>
  <si>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</si>
  <si>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</si>
  <si>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</si>
  <si>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</si>
  <si>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</si>
  <si>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</si>
  <si>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</si>
  <si>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</si>
  <si>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</si>
  <si>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</si>
  <si>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</si>
  <si>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</si>
  <si>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</si>
  <si>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</si>
  <si>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</si>
  <si>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</si>
  <si>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</si>
  <si>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</si>
  <si>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</si>
  <si>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</si>
  <si>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</si>
  <si>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</si>
  <si>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</si>
  <si>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</si>
  <si>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</si>
  <si>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</si>
  <si>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</si>
  <si>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</si>
  <si>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</si>
  <si>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</si>
  <si>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</si>
  <si>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</si>
  <si>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</si>
  <si>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</si>
  <si>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</si>
  <si>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</si>
  <si>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</si>
  <si>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</si>
  <si>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</si>
  <si>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</si>
  <si>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</si>
  <si>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</si>
  <si>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</si>
  <si>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</si>
  <si>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</si>
  <si>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</si>
  <si>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</si>
  <si>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</si>
  <si>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</si>
  <si>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</si>
  <si>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</si>
  <si>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</si>
  <si>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</si>
  <si>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</si>
  <si>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</si>
  <si>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</si>
  <si>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</si>
  <si>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</si>
  <si>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</si>
  <si>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</si>
  <si>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</si>
  <si>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</si>
  <si>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</si>
  <si>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</si>
  <si>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</si>
  <si>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</si>
  <si>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</si>
  <si>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</si>
  <si>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</si>
  <si>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</si>
  <si>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</si>
  <si>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</si>
  <si>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</si>
  <si>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</si>
  <si>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</si>
  <si>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Tot. €/anno</t>
  </si>
  <si>
    <t>Costi di esercizio [25]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</si>
  <si>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</si>
  <si>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</si>
  <si>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</si>
  <si>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</si>
  <si>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</si>
  <si>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</si>
  <si>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</si>
  <si>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</si>
  <si>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</si>
  <si>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</si>
  <si>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</si>
  <si>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</si>
  <si>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</si>
  <si>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</si>
  <si>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</si>
  <si>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</si>
  <si>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</si>
  <si>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</si>
  <si>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</si>
  <si>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</si>
  <si>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</si>
  <si>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Mesofilo monostadio</t>
  </si>
  <si>
    <t>CASCINA BAROSI DI BENEDETTA ROSPIGLIOSI</t>
  </si>
  <si>
    <t>Sede: operativa</t>
  </si>
  <si>
    <t>CASCINA BAROSI</t>
  </si>
  <si>
    <t>ANNICCO</t>
  </si>
  <si>
    <t>( CR   )</t>
  </si>
  <si>
    <t>338-6812591</t>
  </si>
  <si>
    <t>www.cascinabarosi.it</t>
  </si>
  <si>
    <t>Produzione elettrica  per trimestri [9] 2012</t>
  </si>
  <si>
    <t>cessione totale T.O</t>
  </si>
  <si>
    <t xml:space="preserve">Rete di teleriscaldamento/raffrescamento [21]: sala mungitura, acqua vitelli, aula didattica 240 mq, 4 abitazioni. 400 ml di tubazioni (andata più ritorno) </t>
  </si>
  <si>
    <t>Sistema di produzione di energia termica e/o recupero di calore dall'impianto di cogenerazione [20]: sistema di recupero dei fumi del motore</t>
  </si>
  <si>
    <t>manutenzione</t>
  </si>
  <si>
    <t>interessi passivi</t>
  </si>
  <si>
    <t>additivi per H2S</t>
  </si>
  <si>
    <t>€/anno*</t>
  </si>
  <si>
    <t>* tale costo è figurato moltiplicando autoconsumi per €0,28 per l'energia prodotta ma non consegnata, sarebbe più corretto dedurli dal fatturato</t>
  </si>
  <si>
    <t>DIA, GSE, ENEL allacciamento</t>
  </si>
  <si>
    <t>Sistema di produzione di energia elettrica  [19]:         MANN 250 kW (MAN E 2848 LE 322)</t>
  </si>
  <si>
    <t>In ottobre 2010 inaugurazione impianto alla presenza delle autorità (assessore agricoltura Prov. Cremona, assessore istruzione Reg. Lombardia, sindaco di Annicco). In dicembre 2010 articolo su Lombardia Verde; l'azienda essendo Fattoria didattica accredidata di Regione Lombardia offre ogni anno il percorso didattico  "La cascina delle energie rinnovabili: energie in gioco"; in aprile 2013 Tappa di Maratona delle imprenditrici per EXPO 2015 organizzata da Confagricoltura Donna Lombardia; nel 2012 Video "La fattoria degli animali" di Paolo Casalis visionabile su youtube e realizzato da MIPAAF in azienda a seguito del Bando Nuovi Fattori di Successo Edizione 2011; azienda inclusa nella mostra "La faccia giovane dell'agricoltura" presso il Museo della Scienza di Milano nel 2011 come esempio di buone pratiche agricole per la provincia di Cremona</t>
  </si>
  <si>
    <t>Trattamento digestato per l'abbattimento dei nitrati: separatore a valle dell'impianto</t>
  </si>
  <si>
    <t>vasconi per reflui poi utilizzo agronomico</t>
  </si>
  <si>
    <t>analisi/biologo</t>
  </si>
  <si>
    <t>Sistema di pretrattamento ingestato [16]: vasca di precarico dotata di miscelatori</t>
  </si>
  <si>
    <t>Sistemi innovativi per l'ottimizzazione dell'uso del digestato [22]: separatore solido/liquido del digestato</t>
  </si>
  <si>
    <t>Caratteristiche dei digestori  [17]: digestore in acciaio Diam. 15 mt.; altezza totale 15 mt. alla gronda 11 mt; altezza di riempimento 7,6 mt; Volume utile del fermentatore 1.350 mc</t>
  </si>
  <si>
    <t>306 kWt (con 148 kWt da recupero fumi motore)</t>
  </si>
  <si>
    <t>insilato di mais</t>
  </si>
  <si>
    <t>segale</t>
  </si>
  <si>
    <t>bovini liquane</t>
  </si>
  <si>
    <t>bovini letame</t>
  </si>
  <si>
    <t>bovini liquame</t>
  </si>
  <si>
    <t>*doppio raccolto su 26 ha</t>
  </si>
  <si>
    <t>n 1 (tagliando 15.000 ore aprile 2012)</t>
  </si>
  <si>
    <t>ore</t>
  </si>
  <si>
    <t>Nel 2012</t>
  </si>
  <si>
    <t>giorni</t>
  </si>
  <si>
    <t>anno bisesto</t>
  </si>
  <si>
    <t>giorni persi</t>
  </si>
  <si>
    <t>ore perse</t>
  </si>
  <si>
    <t>Per calcolo fermi ordinari e straordinari</t>
  </si>
  <si>
    <t>ore funzion a pieno regime</t>
  </si>
  <si>
    <t>perdita produz e autoconsumi</t>
  </si>
  <si>
    <t xml:space="preserve">giorni persi </t>
  </si>
  <si>
    <t>per cambi olio, altri guasti o prod&lt;250 kW</t>
  </si>
  <si>
    <t>consegnato al netto autoconsumi e perdite di trasformazione</t>
  </si>
  <si>
    <t>produzione teorica kWe</t>
  </si>
  <si>
    <t>produzione lorda kWe</t>
  </si>
  <si>
    <t>perdita produzione kWe</t>
  </si>
  <si>
    <t>ore fatturabili a pieno regime</t>
  </si>
  <si>
    <t>mc/anno</t>
  </si>
  <si>
    <t>non da quest'impianto</t>
  </si>
  <si>
    <t>100kWt</t>
  </si>
  <si>
    <t>120kWt</t>
  </si>
  <si>
    <t>CASCINA BAROSI 2  BIOGAS</t>
  </si>
  <si>
    <t>ha 90</t>
  </si>
  <si>
    <t>350 KVA</t>
  </si>
  <si>
    <t>produzione consegnata</t>
  </si>
  <si>
    <t>differenza tra produzione lorda e produzione consegnata</t>
  </si>
  <si>
    <t>TOTALE</t>
  </si>
  <si>
    <t>PRODUZIONE CONSEGNATA IN RETE</t>
  </si>
  <si>
    <t>PRODUZIONE LORDA</t>
  </si>
  <si>
    <t>AUTOCONSUMO  E PERDITE DI TRASFORMAZIONE</t>
  </si>
  <si>
    <t>termostatazione impianto, sala mungitura, acqua vitelli, aula didattica 240 mq, 4 abitazioni &gt;60%</t>
  </si>
  <si>
    <t>Dimensionamento delle vasche  [18]: 4 vasche per reflui da 1000 mc l'una</t>
  </si>
  <si>
    <r>
      <t xml:space="preserve">Sistema di desolforazione del biogas                                  </t>
    </r>
    <r>
      <rPr>
        <sz val="11"/>
        <color indexed="8"/>
        <rFont val="Calibri"/>
        <family val="2"/>
      </rPr>
      <t xml:space="preserve">additivo con ferro        </t>
    </r>
    <r>
      <rPr>
        <b/>
        <sz val="11"/>
        <color indexed="8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</t>
    </r>
  </si>
  <si>
    <t>Dimensionamento delle vasche di lagunaggio e tempo di permanenza: 4 vasconi da 1000 mc l'uno e una platea per il solido, tempi di permanenza conformi con PUA</t>
  </si>
  <si>
    <t>h 36</t>
  </si>
  <si>
    <t>h 98</t>
  </si>
  <si>
    <t>circa 7% dell'en. elettrica prodotta</t>
  </si>
  <si>
    <t>Costi materia prima (hp silomais a €70/tn e segale a €40/tn)</t>
  </si>
  <si>
    <t>Costo dell'impianto €1,2 mln. da ammortizare in 10 anni</t>
  </si>
  <si>
    <t>Costo macchina operatrice</t>
  </si>
  <si>
    <t xml:space="preserve">Dati di produzione e autoconsumo, Rilevamento temperatura, pH, H2S, CH4 con apposita strumentazione, analisi periodiche digestato. Il sistema di telecontrollo e di allarmi tiene sotto controllo anche altri parametri di funzionamento dell’impianto e permette un rapido intervento  per il ripristino dell'impianto grazie all'invio di SMS. Le biomasse utilizzate comportano aggiustamento della razione a seconda dell'utilizzo di prodotti autunno vernini o di silomais.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</si>
</sst>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_-;\-* #,##0.0_-;_-* &quot;-&quot;??_-;_-@_-"/>
    <numFmt numFmtId="177" formatCode="_-* #,##0_-;\-* #,##0_-;_-* &quot;-&quot;??_-;_-@_-"/>
    <numFmt numFmtId="178" formatCode="0.0%"/>
  </numFmts>
  <fonts count="31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17" borderId="23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25" borderId="3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5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6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25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30" fillId="25" borderId="32" xfId="0" applyFont="1" applyFill="1" applyBorder="1" applyAlignment="1">
      <alignment horizontal="center" vertical="top" wrapText="1"/>
    </xf>
    <xf numFmtId="0" fontId="30" fillId="25" borderId="0" xfId="0" applyFont="1" applyFill="1" applyBorder="1" applyAlignment="1">
      <alignment vertical="top"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25" borderId="23" xfId="0" applyFill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44" applyNumberFormat="1" applyFont="1" applyAlignment="1">
      <alignment/>
    </xf>
    <xf numFmtId="10" fontId="0" fillId="0" borderId="0" xfId="51" applyNumberFormat="1" applyFont="1" applyAlignment="1">
      <alignment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2" fillId="25" borderId="42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40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5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6" fillId="0" borderId="41" xfId="36" applyBorder="1" applyAlignment="1" applyProtection="1">
      <alignment horizontal="left" vertical="top" wrapText="1"/>
      <protection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41" xfId="0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Alignment="1">
      <alignment wrapText="1"/>
    </xf>
    <xf numFmtId="177" fontId="0" fillId="25" borderId="11" xfId="44" applyNumberFormat="1" applyFont="1" applyFill="1" applyBorder="1" applyAlignment="1">
      <alignment vertical="center"/>
    </xf>
    <xf numFmtId="177" fontId="0" fillId="25" borderId="40" xfId="44" applyNumberFormat="1" applyFont="1" applyFill="1" applyBorder="1" applyAlignment="1">
      <alignment vertical="center"/>
    </xf>
    <xf numFmtId="177" fontId="0" fillId="25" borderId="38" xfId="44" applyNumberFormat="1" applyFont="1" applyFill="1" applyBorder="1" applyAlignment="1">
      <alignment vertical="center"/>
    </xf>
    <xf numFmtId="177" fontId="0" fillId="25" borderId="43" xfId="44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10" fontId="0" fillId="0" borderId="1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26" xfId="0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0" fillId="25" borderId="47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5" borderId="47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7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39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39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4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43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cinabarosi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5">
      <selection activeCell="E31" sqref="E31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ht="15">
      <c r="A2" s="16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ht="15">
      <c r="A3" s="16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ht="15">
      <c r="A4" s="16"/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39" t="s">
        <v>1</v>
      </c>
      <c r="B6" s="140"/>
      <c r="C6" s="140"/>
      <c r="D6" s="140"/>
      <c r="E6" s="140"/>
      <c r="F6" s="141" t="s">
        <v>2</v>
      </c>
      <c r="G6" s="141"/>
      <c r="H6" s="141"/>
      <c r="I6" s="141"/>
      <c r="J6" s="141"/>
      <c r="K6" s="141"/>
      <c r="L6" s="141"/>
      <c r="M6" s="141"/>
      <c r="N6" s="142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43" t="s">
        <v>3</v>
      </c>
      <c r="G8" s="143"/>
      <c r="H8" s="144"/>
      <c r="I8" s="144" t="s">
        <v>136</v>
      </c>
      <c r="J8" s="145"/>
      <c r="K8" s="145"/>
      <c r="L8" s="145"/>
      <c r="M8" s="145"/>
      <c r="N8" s="146"/>
    </row>
    <row r="9" spans="1:14" ht="15">
      <c r="A9" s="16"/>
      <c r="B9" s="11"/>
      <c r="C9" s="11"/>
      <c r="D9" s="11"/>
      <c r="E9" s="11"/>
      <c r="F9" s="144" t="s">
        <v>4</v>
      </c>
      <c r="G9" s="145"/>
      <c r="H9" s="147"/>
      <c r="I9" s="148" t="s">
        <v>190</v>
      </c>
      <c r="J9" s="149"/>
      <c r="K9" s="149"/>
      <c r="L9" s="149"/>
      <c r="M9" s="149"/>
      <c r="N9" s="150"/>
    </row>
    <row r="10" spans="1:14" ht="15">
      <c r="A10" s="16"/>
      <c r="B10" s="11"/>
      <c r="C10" s="11"/>
      <c r="D10" s="11"/>
      <c r="E10" s="11"/>
      <c r="F10" s="144" t="s">
        <v>5</v>
      </c>
      <c r="G10" s="145"/>
      <c r="H10" s="147"/>
      <c r="I10" s="151">
        <v>2010</v>
      </c>
      <c r="J10" s="152"/>
      <c r="K10" s="152"/>
      <c r="L10" s="152"/>
      <c r="M10" s="152"/>
      <c r="N10" s="153"/>
    </row>
    <row r="11" spans="1:14" ht="15">
      <c r="A11" s="16"/>
      <c r="B11" s="11"/>
      <c r="C11" s="11"/>
      <c r="D11" s="11"/>
      <c r="E11" s="11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ht="15">
      <c r="A12" s="154" t="s">
        <v>7</v>
      </c>
      <c r="B12" s="155"/>
      <c r="C12" s="155"/>
      <c r="D12" s="155"/>
      <c r="E12" s="156"/>
      <c r="F12" s="148" t="s">
        <v>8</v>
      </c>
      <c r="G12" s="149"/>
      <c r="H12" s="157"/>
      <c r="I12" s="148" t="s">
        <v>137</v>
      </c>
      <c r="J12" s="149"/>
      <c r="K12" s="149"/>
      <c r="L12" s="149"/>
      <c r="M12" s="149"/>
      <c r="N12" s="150"/>
    </row>
    <row r="13" spans="1:14" ht="25.5" customHeight="1">
      <c r="A13" s="17"/>
      <c r="B13" s="18"/>
      <c r="C13" s="18"/>
      <c r="D13" s="18"/>
      <c r="E13" s="18"/>
      <c r="F13" s="158" t="s">
        <v>9</v>
      </c>
      <c r="G13" s="159"/>
      <c r="H13" s="160"/>
      <c r="I13" s="161"/>
      <c r="J13" s="161"/>
      <c r="K13" s="162"/>
      <c r="L13" s="150"/>
      <c r="M13" s="150"/>
      <c r="N13" s="150"/>
    </row>
    <row r="14" spans="1:14" ht="27.75" customHeight="1">
      <c r="A14" s="17"/>
      <c r="B14" s="18"/>
      <c r="C14" s="18"/>
      <c r="D14" s="18"/>
      <c r="E14" s="18"/>
      <c r="F14" s="163" t="s">
        <v>10</v>
      </c>
      <c r="G14" s="164"/>
      <c r="H14" s="165"/>
      <c r="I14" s="166"/>
      <c r="J14" s="166"/>
      <c r="K14" s="167"/>
      <c r="L14" s="168"/>
      <c r="M14" s="168"/>
      <c r="N14" s="168"/>
    </row>
    <row r="15" spans="1:16" ht="15">
      <c r="A15" s="17"/>
      <c r="B15" s="18"/>
      <c r="C15" s="18"/>
      <c r="D15" s="18"/>
      <c r="E15" s="18"/>
      <c r="F15" s="158"/>
      <c r="G15" s="159"/>
      <c r="H15" s="160"/>
      <c r="I15" s="158"/>
      <c r="J15" s="159"/>
      <c r="K15" s="159"/>
      <c r="L15" s="159"/>
      <c r="M15" s="159"/>
      <c r="N15" s="169"/>
      <c r="P15" t="s">
        <v>6</v>
      </c>
    </row>
    <row r="16" spans="1:14" ht="27.75" customHeight="1">
      <c r="A16" s="16"/>
      <c r="B16" s="11"/>
      <c r="C16" s="11"/>
      <c r="D16" s="11"/>
      <c r="E16" s="11"/>
      <c r="F16" s="148" t="s">
        <v>138</v>
      </c>
      <c r="G16" s="185"/>
      <c r="H16" s="148"/>
      <c r="I16" s="102" t="s">
        <v>11</v>
      </c>
      <c r="J16" s="170" t="s">
        <v>139</v>
      </c>
      <c r="K16" s="170"/>
      <c r="L16" s="171"/>
      <c r="M16" s="103" t="s">
        <v>12</v>
      </c>
      <c r="N16" s="105"/>
    </row>
    <row r="17" spans="1:14" ht="27.75" customHeight="1">
      <c r="A17" s="16"/>
      <c r="B17" s="11"/>
      <c r="C17" s="11"/>
      <c r="D17" s="11"/>
      <c r="E17" s="11"/>
      <c r="F17" s="144"/>
      <c r="G17" s="145"/>
      <c r="H17" s="145"/>
      <c r="I17" s="102" t="s">
        <v>13</v>
      </c>
      <c r="J17" s="172" t="s">
        <v>140</v>
      </c>
      <c r="K17" s="172"/>
      <c r="L17" s="172"/>
      <c r="M17" s="102" t="s">
        <v>141</v>
      </c>
      <c r="N17" s="104"/>
    </row>
    <row r="18" spans="1:14" ht="30">
      <c r="A18" s="16"/>
      <c r="B18" s="11"/>
      <c r="C18" s="11"/>
      <c r="D18" s="11"/>
      <c r="E18" s="11"/>
      <c r="F18" s="173" t="s">
        <v>14</v>
      </c>
      <c r="G18" s="174"/>
      <c r="H18" s="174"/>
      <c r="I18" s="100" t="s">
        <v>15</v>
      </c>
      <c r="J18" s="173" t="s">
        <v>142</v>
      </c>
      <c r="K18" s="173"/>
      <c r="L18" s="101" t="s">
        <v>16</v>
      </c>
      <c r="M18" s="175" t="s">
        <v>143</v>
      </c>
      <c r="N18" s="176"/>
    </row>
    <row r="19" spans="1:14" ht="15">
      <c r="A19" s="16"/>
      <c r="B19" s="11"/>
      <c r="C19" s="11"/>
      <c r="D19" s="11"/>
      <c r="E19" s="11"/>
      <c r="F19" s="173" t="s">
        <v>17</v>
      </c>
      <c r="G19" s="174"/>
      <c r="H19" s="174"/>
      <c r="I19" s="186" t="s">
        <v>191</v>
      </c>
      <c r="J19" s="187"/>
      <c r="K19" s="188"/>
      <c r="L19" s="188"/>
      <c r="M19" s="188"/>
      <c r="N19" s="189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78" t="s">
        <v>19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</row>
    <row r="23" spans="1:14" ht="15">
      <c r="A23" s="178" t="s">
        <v>20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</row>
    <row r="24" spans="1:14" ht="15">
      <c r="A24" s="178" t="s">
        <v>21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ht="15">
      <c r="A25" s="178" t="s">
        <v>22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</row>
    <row r="26" spans="1:14" ht="15">
      <c r="A26" s="177" t="s">
        <v>23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4" ht="15">
      <c r="A27" s="178" t="s">
        <v>24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hyperlinks>
    <hyperlink ref="M18" r:id="rId1" display="www.cascinabarosi.it"/>
  </hyperlinks>
  <printOptions horizontalCentered="1" verticalCentered="1"/>
  <pageMargins left="0" right="0" top="0" bottom="0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9" sqref="H9:K9"/>
    </sheetView>
  </sheetViews>
  <sheetFormatPr defaultColWidth="9.140625" defaultRowHeight="15"/>
  <cols>
    <col min="1" max="11" width="12.421875" style="106" customWidth="1"/>
    <col min="12" max="12" width="9.140625" style="106" bestFit="1" customWidth="1"/>
    <col min="13" max="13" width="13.28125" style="106" bestFit="1" customWidth="1"/>
    <col min="14" max="16384" width="9.140625" style="106" customWidth="1"/>
  </cols>
  <sheetData>
    <row r="1" spans="1:11" ht="21" customHeight="1">
      <c r="A1" s="139" t="s">
        <v>25</v>
      </c>
      <c r="B1" s="140"/>
      <c r="C1" s="190"/>
      <c r="D1" s="191" t="s">
        <v>26</v>
      </c>
      <c r="E1" s="191"/>
      <c r="F1" s="191"/>
      <c r="G1" s="191"/>
      <c r="H1" s="191"/>
      <c r="I1" s="191"/>
      <c r="J1" s="191"/>
      <c r="K1" s="192"/>
    </row>
    <row r="2" spans="1:11" ht="21" customHeight="1">
      <c r="A2" s="54"/>
      <c r="B2" s="41"/>
      <c r="C2" s="40"/>
      <c r="D2" s="193" t="s">
        <v>27</v>
      </c>
      <c r="E2" s="193"/>
      <c r="F2" s="193"/>
      <c r="G2" s="194"/>
      <c r="H2" s="112" t="s">
        <v>28</v>
      </c>
      <c r="I2" s="195">
        <v>280</v>
      </c>
      <c r="J2" s="196"/>
      <c r="K2" s="197"/>
    </row>
    <row r="3" spans="1:14" ht="21" customHeight="1">
      <c r="A3" s="54"/>
      <c r="B3" s="41"/>
      <c r="C3" s="40"/>
      <c r="D3" s="198" t="s">
        <v>29</v>
      </c>
      <c r="E3" s="198"/>
      <c r="F3" s="198"/>
      <c r="G3" s="198"/>
      <c r="H3" s="109" t="s">
        <v>30</v>
      </c>
      <c r="I3" s="158" t="s">
        <v>162</v>
      </c>
      <c r="J3" s="199"/>
      <c r="K3" s="200"/>
      <c r="N3" s="108"/>
    </row>
    <row r="4" spans="1:11" ht="21" customHeight="1">
      <c r="A4" s="54"/>
      <c r="B4" s="41"/>
      <c r="C4" s="40"/>
      <c r="D4" s="211" t="s">
        <v>144</v>
      </c>
      <c r="E4" s="206"/>
      <c r="F4" s="206"/>
      <c r="G4" s="212"/>
      <c r="H4" s="110" t="s">
        <v>31</v>
      </c>
      <c r="I4" s="113" t="s">
        <v>32</v>
      </c>
      <c r="J4" s="202">
        <v>507872</v>
      </c>
      <c r="K4" s="203"/>
    </row>
    <row r="5" spans="1:11" ht="21" customHeight="1">
      <c r="A5" s="54"/>
      <c r="B5" s="41"/>
      <c r="C5" s="40"/>
      <c r="D5" s="213"/>
      <c r="E5" s="213"/>
      <c r="F5" s="213"/>
      <c r="G5" s="214"/>
      <c r="H5" s="107" t="s">
        <v>33</v>
      </c>
      <c r="I5" s="111" t="s">
        <v>32</v>
      </c>
      <c r="J5" s="202">
        <v>494193</v>
      </c>
      <c r="K5" s="203"/>
    </row>
    <row r="6" spans="1:13" ht="21" customHeight="1">
      <c r="A6" s="54"/>
      <c r="B6" s="41"/>
      <c r="C6" s="40"/>
      <c r="D6" s="213"/>
      <c r="E6" s="213"/>
      <c r="F6" s="213"/>
      <c r="G6" s="214"/>
      <c r="H6" s="107" t="s">
        <v>34</v>
      </c>
      <c r="I6" s="111" t="s">
        <v>32</v>
      </c>
      <c r="J6" s="204">
        <v>499676</v>
      </c>
      <c r="K6" s="205"/>
      <c r="M6" t="s">
        <v>195</v>
      </c>
    </row>
    <row r="7" spans="1:14" ht="21" customHeight="1">
      <c r="A7" s="54"/>
      <c r="B7" s="41"/>
      <c r="C7" s="40"/>
      <c r="D7" s="215"/>
      <c r="E7" s="215"/>
      <c r="F7" s="215"/>
      <c r="G7" s="216"/>
      <c r="H7" s="115" t="s">
        <v>35</v>
      </c>
      <c r="I7" s="114" t="s">
        <v>32</v>
      </c>
      <c r="J7" s="204">
        <v>511189</v>
      </c>
      <c r="K7" s="205"/>
      <c r="M7" s="136">
        <f>J4+J5+J6+J7</f>
        <v>2012930</v>
      </c>
      <c r="N7" t="s">
        <v>196</v>
      </c>
    </row>
    <row r="8" spans="1:14" ht="36" customHeight="1">
      <c r="A8" s="54"/>
      <c r="B8" s="41"/>
      <c r="C8" s="40"/>
      <c r="D8" s="206" t="s">
        <v>36</v>
      </c>
      <c r="E8" s="206"/>
      <c r="F8" s="206"/>
      <c r="G8" s="207"/>
      <c r="H8" s="208">
        <v>0.069</v>
      </c>
      <c r="I8" s="209"/>
      <c r="J8" s="209"/>
      <c r="K8" s="210"/>
      <c r="M8" s="137">
        <v>2161894</v>
      </c>
      <c r="N8" t="s">
        <v>197</v>
      </c>
    </row>
    <row r="9" spans="1:14" ht="36" customHeight="1">
      <c r="A9" s="54"/>
      <c r="B9" s="41"/>
      <c r="C9" s="40"/>
      <c r="D9" s="207" t="s">
        <v>37</v>
      </c>
      <c r="E9" s="207"/>
      <c r="F9" s="207"/>
      <c r="G9" s="196"/>
      <c r="H9" s="217" t="s">
        <v>145</v>
      </c>
      <c r="I9" s="218"/>
      <c r="J9" s="218"/>
      <c r="K9" s="219"/>
      <c r="M9" s="138">
        <f>(M8-M7)/M8</f>
        <v>0.06890439586769749</v>
      </c>
      <c r="N9" t="s">
        <v>198</v>
      </c>
    </row>
    <row r="10" spans="1:14" ht="48" customHeight="1">
      <c r="A10" s="56"/>
      <c r="B10" s="43"/>
      <c r="C10" s="53"/>
      <c r="D10" s="220" t="s">
        <v>38</v>
      </c>
      <c r="E10" s="220"/>
      <c r="F10" s="220"/>
      <c r="G10" s="220"/>
      <c r="H10" s="221" t="s">
        <v>199</v>
      </c>
      <c r="I10" s="222"/>
      <c r="J10" s="222"/>
      <c r="K10" s="223"/>
      <c r="N10" s="106" t="s">
        <v>6</v>
      </c>
    </row>
    <row r="12" spans="1:12" ht="15">
      <c r="A12" s="201" t="s">
        <v>39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t="s">
        <v>192</v>
      </c>
    </row>
    <row r="13" spans="1:11" ht="15.75" customHeight="1">
      <c r="A13" s="201" t="s">
        <v>40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2" ht="15">
      <c r="A14" s="201" t="s">
        <v>41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t="s">
        <v>193</v>
      </c>
    </row>
    <row r="15" spans="1:12" ht="30.75" customHeight="1">
      <c r="A15" s="201" t="s">
        <v>42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t="s">
        <v>194</v>
      </c>
    </row>
    <row r="16" spans="1:11" ht="46.5" customHeight="1">
      <c r="A16" s="201" t="s">
        <v>43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11" ht="18" customHeight="1">
      <c r="A17" s="201" t="s">
        <v>44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 horizontalCentered="1" verticalCentered="1"/>
  <pageMargins left="0" right="0.7480314960629921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2">
      <selection activeCell="L25" sqref="A1:L25"/>
    </sheetView>
  </sheetViews>
  <sheetFormatPr defaultColWidth="9.140625" defaultRowHeight="15"/>
  <cols>
    <col min="1" max="12" width="10.7109375" style="0" customWidth="1"/>
  </cols>
  <sheetData>
    <row r="1" spans="1:12" ht="15">
      <c r="A1" s="228" t="s">
        <v>45</v>
      </c>
      <c r="B1" s="229"/>
      <c r="C1" s="230"/>
      <c r="D1" s="231" t="s">
        <v>46</v>
      </c>
      <c r="E1" s="231"/>
      <c r="F1" s="231"/>
      <c r="G1" s="231"/>
      <c r="H1" s="231"/>
      <c r="I1" s="231"/>
      <c r="J1" s="231"/>
      <c r="K1" s="231"/>
      <c r="L1" s="30"/>
    </row>
    <row r="2" spans="1:12" ht="30">
      <c r="A2" s="57"/>
      <c r="B2" s="58"/>
      <c r="C2" s="58"/>
      <c r="D2" s="232" t="s">
        <v>47</v>
      </c>
      <c r="E2" s="232"/>
      <c r="F2" s="232"/>
      <c r="G2" s="232"/>
      <c r="H2" s="232"/>
      <c r="I2" s="118" t="s">
        <v>48</v>
      </c>
      <c r="J2" s="119" t="s">
        <v>49</v>
      </c>
      <c r="K2" s="36" t="s">
        <v>50</v>
      </c>
      <c r="L2" s="33" t="s">
        <v>51</v>
      </c>
    </row>
    <row r="3" spans="1:12" ht="32.25">
      <c r="A3" s="59"/>
      <c r="B3" s="60"/>
      <c r="C3" s="60"/>
      <c r="D3" s="233" t="s">
        <v>52</v>
      </c>
      <c r="E3" s="234"/>
      <c r="F3" s="3" t="s">
        <v>18</v>
      </c>
      <c r="G3" s="3" t="s">
        <v>53</v>
      </c>
      <c r="H3" s="3" t="s">
        <v>54</v>
      </c>
      <c r="I3" s="3" t="s">
        <v>53</v>
      </c>
      <c r="J3" s="3"/>
      <c r="K3" s="3" t="s">
        <v>55</v>
      </c>
      <c r="L3" s="25" t="s">
        <v>56</v>
      </c>
    </row>
    <row r="4" spans="1:13" ht="30">
      <c r="A4" s="59"/>
      <c r="B4" s="60"/>
      <c r="C4" s="60"/>
      <c r="D4" s="7" t="s">
        <v>163</v>
      </c>
      <c r="E4" s="8"/>
      <c r="F4" s="3">
        <v>39</v>
      </c>
      <c r="G4" s="3">
        <v>2535</v>
      </c>
      <c r="H4" s="3">
        <f>G4/F4</f>
        <v>65</v>
      </c>
      <c r="I4" s="3"/>
      <c r="J4" s="3">
        <f>I4+G4</f>
        <v>2535</v>
      </c>
      <c r="K4" s="3">
        <v>210</v>
      </c>
      <c r="L4" s="26"/>
      <c r="M4">
        <v>7</v>
      </c>
    </row>
    <row r="5" spans="1:14" ht="15">
      <c r="A5" s="59"/>
      <c r="B5" s="60"/>
      <c r="C5" s="60"/>
      <c r="D5" s="7" t="s">
        <v>164</v>
      </c>
      <c r="E5" s="8"/>
      <c r="F5" s="3">
        <v>26</v>
      </c>
      <c r="G5" s="3">
        <v>910</v>
      </c>
      <c r="H5" s="3">
        <f>G5/F5</f>
        <v>35</v>
      </c>
      <c r="I5" s="3"/>
      <c r="J5" s="3">
        <f>I5+G5</f>
        <v>910</v>
      </c>
      <c r="K5" s="3">
        <v>170</v>
      </c>
      <c r="L5" s="26"/>
      <c r="M5">
        <v>4</v>
      </c>
      <c r="N5">
        <f>G5*40+2535*70</f>
        <v>213850</v>
      </c>
    </row>
    <row r="6" spans="1:12" ht="15">
      <c r="A6" s="59"/>
      <c r="B6" s="60"/>
      <c r="C6" s="60"/>
      <c r="D6" s="7"/>
      <c r="E6" s="8"/>
      <c r="F6" s="3"/>
      <c r="G6" s="3"/>
      <c r="H6" s="3" t="e">
        <f>G6/F6</f>
        <v>#DIV/0!</v>
      </c>
      <c r="I6" s="3"/>
      <c r="J6" s="3">
        <f>I6+G6</f>
        <v>0</v>
      </c>
      <c r="K6" s="3"/>
      <c r="L6" s="26"/>
    </row>
    <row r="7" spans="1:12" ht="15">
      <c r="A7" s="59"/>
      <c r="B7" s="60"/>
      <c r="C7" s="60"/>
      <c r="D7" s="7"/>
      <c r="E7" s="8"/>
      <c r="F7" s="3"/>
      <c r="G7" s="3"/>
      <c r="H7" s="3" t="e">
        <f>G7/F7</f>
        <v>#DIV/0!</v>
      </c>
      <c r="I7" s="3"/>
      <c r="J7" s="3">
        <f>I7+G7</f>
        <v>0</v>
      </c>
      <c r="K7" s="3"/>
      <c r="L7" s="26"/>
    </row>
    <row r="8" spans="1:12" ht="32.25">
      <c r="A8" s="59"/>
      <c r="B8" s="60"/>
      <c r="C8" s="60"/>
      <c r="D8" s="235" t="s">
        <v>57</v>
      </c>
      <c r="E8" s="236"/>
      <c r="F8" s="2" t="s">
        <v>58</v>
      </c>
      <c r="G8" s="2" t="s">
        <v>53</v>
      </c>
      <c r="H8" s="2" t="s">
        <v>59</v>
      </c>
      <c r="I8" s="2" t="s">
        <v>53</v>
      </c>
      <c r="J8" s="2"/>
      <c r="K8" s="2" t="s">
        <v>55</v>
      </c>
      <c r="L8" s="116" t="s">
        <v>56</v>
      </c>
    </row>
    <row r="9" spans="1:12" ht="15">
      <c r="A9" s="16"/>
      <c r="B9" s="11"/>
      <c r="C9" s="11"/>
      <c r="D9" s="224" t="s">
        <v>165</v>
      </c>
      <c r="E9" s="225"/>
      <c r="F9" s="29">
        <v>400</v>
      </c>
      <c r="G9" s="29">
        <v>7850</v>
      </c>
      <c r="H9" s="2"/>
      <c r="I9" s="2"/>
      <c r="J9" s="2">
        <f>I9+G9</f>
        <v>7850</v>
      </c>
      <c r="K9" s="2">
        <v>40</v>
      </c>
      <c r="L9" s="27"/>
    </row>
    <row r="10" spans="1:12" ht="15">
      <c r="A10" s="16"/>
      <c r="B10" s="11"/>
      <c r="C10" s="11"/>
      <c r="D10" s="224" t="s">
        <v>166</v>
      </c>
      <c r="E10" s="225"/>
      <c r="F10" s="29">
        <v>400</v>
      </c>
      <c r="G10" s="29">
        <v>700</v>
      </c>
      <c r="H10" s="2"/>
      <c r="I10" s="2"/>
      <c r="J10" s="2">
        <f>I10+G10</f>
        <v>700</v>
      </c>
      <c r="K10" s="2">
        <v>60</v>
      </c>
      <c r="L10" s="27"/>
    </row>
    <row r="11" spans="1:12" ht="15">
      <c r="A11" s="16"/>
      <c r="B11" s="11"/>
      <c r="C11" s="11"/>
      <c r="D11" s="224" t="s">
        <v>60</v>
      </c>
      <c r="E11" s="225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224" t="s">
        <v>61</v>
      </c>
      <c r="E12" s="225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26" t="s">
        <v>62</v>
      </c>
      <c r="E13" s="227"/>
      <c r="F13" s="34"/>
      <c r="G13" s="4" t="s">
        <v>53</v>
      </c>
      <c r="H13" s="34"/>
      <c r="I13" s="4" t="s">
        <v>53</v>
      </c>
      <c r="J13" s="4"/>
      <c r="K13" s="4" t="s">
        <v>55</v>
      </c>
      <c r="L13" s="117" t="s">
        <v>56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6"/>
      <c r="E19" s="67"/>
      <c r="F19" s="68"/>
      <c r="G19" s="69"/>
      <c r="H19" s="68"/>
      <c r="I19" s="69"/>
      <c r="J19" s="69">
        <f t="shared" si="0"/>
        <v>0</v>
      </c>
      <c r="K19" s="69"/>
      <c r="L19" s="70"/>
    </row>
    <row r="21" ht="15">
      <c r="A21" s="37" t="s">
        <v>63</v>
      </c>
    </row>
    <row r="22" ht="15">
      <c r="A22" s="37" t="s">
        <v>64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9">
      <selection activeCell="E26" sqref="E26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60" t="s">
        <v>65</v>
      </c>
      <c r="B1" s="261"/>
      <c r="C1" s="261"/>
      <c r="D1" s="261"/>
      <c r="E1" s="237" t="s">
        <v>66</v>
      </c>
      <c r="F1" s="238"/>
      <c r="G1" s="238"/>
      <c r="H1" s="238"/>
      <c r="I1" s="238"/>
      <c r="J1" s="238"/>
      <c r="K1" s="238"/>
      <c r="L1" s="239"/>
    </row>
    <row r="2" spans="1:12" ht="21" customHeight="1">
      <c r="A2" s="262"/>
      <c r="B2" s="263"/>
      <c r="C2" s="263"/>
      <c r="D2" s="263"/>
      <c r="E2" s="240" t="s">
        <v>67</v>
      </c>
      <c r="F2" s="241"/>
      <c r="G2" s="241"/>
      <c r="H2" s="241"/>
      <c r="I2" s="241"/>
      <c r="J2" s="241"/>
      <c r="K2" s="241"/>
      <c r="L2" s="242"/>
    </row>
    <row r="3" spans="1:12" ht="30" customHeight="1">
      <c r="A3" s="54"/>
      <c r="B3" s="41"/>
      <c r="C3" s="41"/>
      <c r="D3" s="41"/>
      <c r="E3" s="243"/>
      <c r="F3" s="244"/>
      <c r="G3" s="244"/>
      <c r="H3" s="244"/>
      <c r="I3" s="244"/>
      <c r="J3" s="244"/>
      <c r="K3" s="244"/>
      <c r="L3" s="245"/>
    </row>
    <row r="4" spans="1:12" ht="21" customHeight="1">
      <c r="A4" s="54"/>
      <c r="B4" s="41"/>
      <c r="C4" s="41"/>
      <c r="D4" s="41"/>
      <c r="E4" s="240" t="s">
        <v>68</v>
      </c>
      <c r="F4" s="241"/>
      <c r="G4" s="241"/>
      <c r="H4" s="241"/>
      <c r="I4" s="241"/>
      <c r="J4" s="241"/>
      <c r="K4" s="241"/>
      <c r="L4" s="242"/>
    </row>
    <row r="5" spans="1:12" ht="39.75" customHeight="1">
      <c r="A5" s="54"/>
      <c r="B5" s="41"/>
      <c r="C5" s="41"/>
      <c r="D5" s="41"/>
      <c r="E5" s="246"/>
      <c r="F5" s="247"/>
      <c r="G5" s="247"/>
      <c r="H5" s="247"/>
      <c r="I5" s="247"/>
      <c r="J5" s="247"/>
      <c r="K5" s="247"/>
      <c r="L5" s="248"/>
    </row>
    <row r="6" spans="1:12" ht="42" customHeight="1">
      <c r="A6" s="54"/>
      <c r="B6" s="41"/>
      <c r="C6" s="41"/>
      <c r="D6" s="41"/>
      <c r="E6" s="249" t="s">
        <v>159</v>
      </c>
      <c r="F6" s="241"/>
      <c r="G6" s="241"/>
      <c r="H6" s="241"/>
      <c r="I6" s="241"/>
      <c r="J6" s="241"/>
      <c r="K6" s="241"/>
      <c r="L6" s="242"/>
    </row>
    <row r="7" spans="1:12" ht="42" customHeight="1">
      <c r="A7" s="54"/>
      <c r="B7" s="41"/>
      <c r="C7" s="41"/>
      <c r="D7" s="41"/>
      <c r="E7" s="249" t="s">
        <v>161</v>
      </c>
      <c r="F7" s="241"/>
      <c r="G7" s="241"/>
      <c r="H7" s="241"/>
      <c r="I7" s="241"/>
      <c r="J7" s="241"/>
      <c r="K7" s="241"/>
      <c r="L7" s="242"/>
    </row>
    <row r="8" spans="1:12" ht="42" customHeight="1">
      <c r="A8" s="54"/>
      <c r="B8" s="41"/>
      <c r="C8" s="41"/>
      <c r="D8" s="41"/>
      <c r="E8" s="249" t="s">
        <v>200</v>
      </c>
      <c r="F8" s="241"/>
      <c r="G8" s="241"/>
      <c r="H8" s="241"/>
      <c r="I8" s="241"/>
      <c r="J8" s="241"/>
      <c r="K8" s="241"/>
      <c r="L8" s="242"/>
    </row>
    <row r="9" spans="1:12" ht="21" customHeight="1">
      <c r="A9" s="55"/>
      <c r="B9" s="42"/>
      <c r="C9" s="42"/>
      <c r="D9" s="42"/>
      <c r="E9" s="251" t="s">
        <v>201</v>
      </c>
      <c r="F9" s="252"/>
      <c r="G9" s="252"/>
      <c r="H9" s="252"/>
      <c r="I9" s="252"/>
      <c r="J9" s="252"/>
      <c r="K9" s="252"/>
      <c r="L9" s="253"/>
    </row>
    <row r="10" spans="1:12" ht="21" customHeight="1">
      <c r="A10" s="55"/>
      <c r="B10" s="42"/>
      <c r="C10" s="42"/>
      <c r="D10" s="42"/>
      <c r="E10" s="254" t="s">
        <v>154</v>
      </c>
      <c r="F10" s="255"/>
      <c r="G10" s="255"/>
      <c r="H10" s="255"/>
      <c r="I10" s="255"/>
      <c r="J10" s="255"/>
      <c r="K10" s="255"/>
      <c r="L10" s="256"/>
    </row>
    <row r="11" spans="1:12" ht="30" customHeight="1">
      <c r="A11" s="55"/>
      <c r="B11" s="42"/>
      <c r="C11" s="42"/>
      <c r="D11" s="42"/>
      <c r="E11" s="243"/>
      <c r="F11" s="244"/>
      <c r="G11" s="244"/>
      <c r="H11" s="244"/>
      <c r="I11" s="244"/>
      <c r="J11" s="244"/>
      <c r="K11" s="244"/>
      <c r="L11" s="245"/>
    </row>
    <row r="12" spans="1:12" ht="60" customHeight="1">
      <c r="A12" s="54"/>
      <c r="B12" s="41"/>
      <c r="C12" s="41"/>
      <c r="D12" s="41"/>
      <c r="E12" s="257" t="s">
        <v>147</v>
      </c>
      <c r="F12" s="258"/>
      <c r="G12" s="258"/>
      <c r="H12" s="258"/>
      <c r="I12" s="258"/>
      <c r="J12" s="258"/>
      <c r="K12" s="258"/>
      <c r="L12" s="259"/>
    </row>
    <row r="13" spans="1:12" ht="36" customHeight="1">
      <c r="A13" s="54"/>
      <c r="B13" s="41"/>
      <c r="C13" s="41"/>
      <c r="D13" s="41"/>
      <c r="E13" s="264" t="s">
        <v>146</v>
      </c>
      <c r="F13" s="265"/>
      <c r="G13" s="265"/>
      <c r="H13" s="265"/>
      <c r="I13" s="265"/>
      <c r="J13" s="265"/>
      <c r="K13" s="265"/>
      <c r="L13" s="266"/>
    </row>
    <row r="14" spans="1:12" ht="36" customHeight="1">
      <c r="A14" s="54"/>
      <c r="B14" s="41"/>
      <c r="C14" s="41"/>
      <c r="D14" s="41"/>
      <c r="E14" s="267" t="s">
        <v>202</v>
      </c>
      <c r="F14" s="268"/>
      <c r="G14" s="268"/>
      <c r="H14" s="268"/>
      <c r="I14" s="268"/>
      <c r="J14" s="268"/>
      <c r="K14" s="268"/>
      <c r="L14" s="269"/>
    </row>
    <row r="15" spans="1:12" ht="36" customHeight="1">
      <c r="A15" s="56"/>
      <c r="B15" s="43"/>
      <c r="C15" s="43"/>
      <c r="D15" s="43"/>
      <c r="E15" s="270" t="s">
        <v>160</v>
      </c>
      <c r="F15" s="271"/>
      <c r="G15" s="271"/>
      <c r="H15" s="271"/>
      <c r="I15" s="271"/>
      <c r="J15" s="271"/>
      <c r="K15" s="271"/>
      <c r="L15" s="272"/>
    </row>
    <row r="16" spans="1:12" ht="15">
      <c r="A16" s="250" t="s">
        <v>69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</row>
    <row r="17" spans="1:12" ht="15">
      <c r="A17" s="250" t="s">
        <v>70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1:12" ht="15">
      <c r="A18" s="250" t="s">
        <v>71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</row>
    <row r="19" spans="1:12" ht="15">
      <c r="A19" s="250" t="s">
        <v>72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</row>
    <row r="20" spans="1:12" ht="15">
      <c r="A20" s="250" t="s">
        <v>73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5">
      <c r="A21" s="250" t="s">
        <v>74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  <row r="22" spans="1:12" ht="15">
      <c r="A22" s="250" t="s">
        <v>75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</row>
    <row r="23" spans="1:12" ht="15">
      <c r="A23" s="250" t="s">
        <v>76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</row>
    <row r="24" ht="15">
      <c r="A24" s="31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22">
      <selection activeCell="L35" sqref="A1:L35"/>
    </sheetView>
  </sheetViews>
  <sheetFormatPr defaultColWidth="9.140625" defaultRowHeight="15"/>
  <cols>
    <col min="1" max="12" width="10.7109375" style="0" customWidth="1"/>
  </cols>
  <sheetData>
    <row r="1" spans="1:12" ht="15">
      <c r="A1" s="260" t="s">
        <v>77</v>
      </c>
      <c r="B1" s="261"/>
      <c r="C1" s="273"/>
      <c r="D1" s="274" t="s">
        <v>66</v>
      </c>
      <c r="E1" s="274"/>
      <c r="F1" s="274"/>
      <c r="G1" s="274"/>
      <c r="H1" s="274"/>
      <c r="I1" s="274"/>
      <c r="J1" s="274"/>
      <c r="K1" s="274"/>
      <c r="L1" s="71"/>
    </row>
    <row r="2" spans="1:12" ht="15">
      <c r="A2" s="54"/>
      <c r="B2" s="41"/>
      <c r="C2" s="41"/>
      <c r="D2" s="275" t="s">
        <v>78</v>
      </c>
      <c r="E2" s="275"/>
      <c r="F2" s="275"/>
      <c r="G2" s="275"/>
      <c r="H2" s="44" t="s">
        <v>18</v>
      </c>
      <c r="I2" s="276" t="s">
        <v>79</v>
      </c>
      <c r="J2" s="276"/>
      <c r="K2" s="63"/>
      <c r="L2" s="39"/>
    </row>
    <row r="3" spans="1:12" ht="30" customHeight="1">
      <c r="A3" s="54"/>
      <c r="B3" s="41"/>
      <c r="C3" s="41"/>
      <c r="D3" s="277" t="s">
        <v>80</v>
      </c>
      <c r="E3" s="278"/>
      <c r="F3" s="278"/>
      <c r="G3" s="279"/>
      <c r="H3" s="78">
        <v>55</v>
      </c>
      <c r="I3" s="280">
        <v>0</v>
      </c>
      <c r="J3" s="280"/>
      <c r="K3" s="63" t="s">
        <v>18</v>
      </c>
      <c r="L3" s="40"/>
    </row>
    <row r="4" spans="1:12" ht="30" customHeight="1">
      <c r="A4" s="54"/>
      <c r="B4" s="41"/>
      <c r="C4" s="41"/>
      <c r="D4" s="281" t="s">
        <v>81</v>
      </c>
      <c r="E4" s="281"/>
      <c r="F4" s="281"/>
      <c r="G4" s="281"/>
      <c r="H4" s="78">
        <v>7</v>
      </c>
      <c r="I4" s="280">
        <v>0</v>
      </c>
      <c r="J4" s="280"/>
      <c r="K4" s="79" t="s">
        <v>18</v>
      </c>
      <c r="L4" s="40"/>
    </row>
    <row r="5" spans="1:12" ht="30" customHeight="1">
      <c r="A5" s="54"/>
      <c r="B5" s="41"/>
      <c r="C5" s="41"/>
      <c r="D5" s="281" t="s">
        <v>82</v>
      </c>
      <c r="E5" s="281"/>
      <c r="F5" s="281"/>
      <c r="G5" s="281"/>
      <c r="H5" s="45">
        <f>H4+H3</f>
        <v>62</v>
      </c>
      <c r="I5" s="280">
        <f>I4+I3</f>
        <v>0</v>
      </c>
      <c r="J5" s="280"/>
      <c r="K5" s="79" t="s">
        <v>83</v>
      </c>
      <c r="L5" s="40"/>
    </row>
    <row r="6" spans="1:12" ht="15">
      <c r="A6" s="54"/>
      <c r="B6" s="41"/>
      <c r="C6" s="41"/>
      <c r="D6" s="275" t="s">
        <v>84</v>
      </c>
      <c r="E6" s="275"/>
      <c r="F6" s="275"/>
      <c r="G6" s="275"/>
      <c r="H6" s="46" t="s">
        <v>85</v>
      </c>
      <c r="I6" s="42"/>
      <c r="J6" s="42"/>
      <c r="K6" s="41"/>
      <c r="L6" s="40"/>
    </row>
    <row r="7" spans="1:14" ht="45">
      <c r="A7" s="54"/>
      <c r="B7" s="41"/>
      <c r="C7" s="41"/>
      <c r="D7" s="282" t="s">
        <v>167</v>
      </c>
      <c r="E7" s="283"/>
      <c r="F7" s="283"/>
      <c r="G7" s="283"/>
      <c r="H7" s="46">
        <f>'pag. 3'!F9</f>
        <v>400</v>
      </c>
      <c r="I7" s="23" t="s">
        <v>168</v>
      </c>
      <c r="J7" s="42"/>
      <c r="K7" s="42"/>
      <c r="L7" s="40"/>
      <c r="N7" s="129" t="s">
        <v>176</v>
      </c>
    </row>
    <row r="8" spans="1:18" ht="15">
      <c r="A8" s="54"/>
      <c r="B8" s="41"/>
      <c r="C8" s="41"/>
      <c r="D8" s="282" t="s">
        <v>166</v>
      </c>
      <c r="E8" s="283"/>
      <c r="F8" s="283"/>
      <c r="G8" s="283"/>
      <c r="H8" s="46">
        <f>'pag. 3'!F10</f>
        <v>400</v>
      </c>
      <c r="I8" s="42"/>
      <c r="J8" s="42"/>
      <c r="K8" s="42"/>
      <c r="L8" s="40"/>
      <c r="N8" s="122" t="s">
        <v>171</v>
      </c>
      <c r="O8" s="123"/>
      <c r="P8" s="123"/>
      <c r="Q8" s="123"/>
      <c r="R8" s="124"/>
    </row>
    <row r="9" spans="1:18" ht="15">
      <c r="A9" s="54"/>
      <c r="B9" s="41"/>
      <c r="C9" s="41"/>
      <c r="D9" s="283" t="s">
        <v>60</v>
      </c>
      <c r="E9" s="283"/>
      <c r="F9" s="283"/>
      <c r="G9" s="283"/>
      <c r="H9" s="46">
        <f>'pag. 3'!F11</f>
        <v>0</v>
      </c>
      <c r="I9" s="42"/>
      <c r="J9" s="42"/>
      <c r="K9" s="42"/>
      <c r="L9" s="40"/>
      <c r="N9" s="125">
        <v>366</v>
      </c>
      <c r="O9" s="1" t="s">
        <v>172</v>
      </c>
      <c r="P9" s="1" t="s">
        <v>173</v>
      </c>
      <c r="Q9" s="1"/>
      <c r="R9" s="126"/>
    </row>
    <row r="10" spans="1:18" ht="15">
      <c r="A10" s="54"/>
      <c r="B10" s="41"/>
      <c r="C10" s="41"/>
      <c r="D10" s="284" t="s">
        <v>61</v>
      </c>
      <c r="E10" s="285"/>
      <c r="F10" s="285"/>
      <c r="G10" s="286"/>
      <c r="H10" s="46">
        <f>'pag. 3'!F12</f>
        <v>0</v>
      </c>
      <c r="I10" s="42"/>
      <c r="J10" s="42"/>
      <c r="K10" s="42"/>
      <c r="L10" s="40"/>
      <c r="N10" s="125">
        <f>N9*24</f>
        <v>8784</v>
      </c>
      <c r="O10" s="1" t="s">
        <v>170</v>
      </c>
      <c r="P10" s="1"/>
      <c r="Q10" s="1"/>
      <c r="R10" s="126"/>
    </row>
    <row r="11" spans="1:18" ht="15">
      <c r="A11" s="54"/>
      <c r="B11" s="41"/>
      <c r="C11" s="41"/>
      <c r="D11" s="275" t="s">
        <v>86</v>
      </c>
      <c r="E11" s="275"/>
      <c r="F11" s="275"/>
      <c r="G11" s="275"/>
      <c r="H11" s="80"/>
      <c r="I11" s="48"/>
      <c r="J11" s="48"/>
      <c r="K11" s="81"/>
      <c r="L11" s="40"/>
      <c r="N11" s="125">
        <f>366*6000</f>
        <v>2196000</v>
      </c>
      <c r="O11" s="133" t="s">
        <v>182</v>
      </c>
      <c r="P11" s="1"/>
      <c r="Q11" s="1"/>
      <c r="R11" s="126"/>
    </row>
    <row r="12" spans="1:18" ht="30" customHeight="1">
      <c r="A12" s="54"/>
      <c r="B12" s="41"/>
      <c r="C12" s="41"/>
      <c r="D12" s="287" t="s">
        <v>87</v>
      </c>
      <c r="E12" s="268"/>
      <c r="F12" s="268"/>
      <c r="G12" s="268"/>
      <c r="H12" s="276">
        <v>60000</v>
      </c>
      <c r="I12" s="276"/>
      <c r="J12" s="82" t="s">
        <v>88</v>
      </c>
      <c r="K12" s="83"/>
      <c r="L12" s="40"/>
      <c r="N12" s="125">
        <v>2161894</v>
      </c>
      <c r="O12" s="133" t="s">
        <v>183</v>
      </c>
      <c r="P12" s="1"/>
      <c r="Q12" s="1">
        <v>2012930</v>
      </c>
      <c r="R12" s="130" t="s">
        <v>181</v>
      </c>
    </row>
    <row r="13" spans="1:18" ht="30" customHeight="1">
      <c r="A13" s="16"/>
      <c r="B13" s="41"/>
      <c r="C13" s="41"/>
      <c r="D13" s="288" t="s">
        <v>89</v>
      </c>
      <c r="E13" s="289"/>
      <c r="F13" s="289"/>
      <c r="G13" s="289"/>
      <c r="H13" s="290" t="s">
        <v>180</v>
      </c>
      <c r="I13" s="291"/>
      <c r="J13" s="84" t="s">
        <v>90</v>
      </c>
      <c r="K13" s="132" t="s">
        <v>204</v>
      </c>
      <c r="L13" s="40"/>
      <c r="N13" s="125">
        <f>N11-N12</f>
        <v>34106</v>
      </c>
      <c r="O13" s="133" t="s">
        <v>184</v>
      </c>
      <c r="P13" s="1"/>
      <c r="Q13" s="1">
        <f>N11-Q12</f>
        <v>183070</v>
      </c>
      <c r="R13" s="130" t="s">
        <v>178</v>
      </c>
    </row>
    <row r="14" spans="1:18" ht="30" customHeight="1">
      <c r="A14" s="54"/>
      <c r="B14" s="11"/>
      <c r="C14" s="41"/>
      <c r="D14" s="288" t="s">
        <v>91</v>
      </c>
      <c r="E14" s="289"/>
      <c r="F14" s="289"/>
      <c r="G14" s="289"/>
      <c r="H14" s="292" t="s">
        <v>169</v>
      </c>
      <c r="I14" s="291"/>
      <c r="J14" s="84" t="s">
        <v>90</v>
      </c>
      <c r="K14" s="132" t="s">
        <v>203</v>
      </c>
      <c r="L14" s="40"/>
      <c r="N14" s="125">
        <f>N13/6000</f>
        <v>5.684333333333333</v>
      </c>
      <c r="O14" s="1" t="s">
        <v>174</v>
      </c>
      <c r="P14" s="1"/>
      <c r="Q14" s="1">
        <f>Q13/6000</f>
        <v>30.511666666666667</v>
      </c>
      <c r="R14" s="130" t="s">
        <v>179</v>
      </c>
    </row>
    <row r="15" spans="1:18" ht="15">
      <c r="A15" s="54"/>
      <c r="B15" s="41"/>
      <c r="C15" s="41"/>
      <c r="D15" s="302" t="s">
        <v>156</v>
      </c>
      <c r="E15" s="303"/>
      <c r="F15" s="303"/>
      <c r="G15" s="303"/>
      <c r="H15" s="304"/>
      <c r="I15" s="304"/>
      <c r="J15" s="304"/>
      <c r="K15" s="305"/>
      <c r="L15" s="40"/>
      <c r="N15" s="125">
        <f>5*24+12</f>
        <v>132</v>
      </c>
      <c r="O15" s="1" t="s">
        <v>175</v>
      </c>
      <c r="P15" s="1"/>
      <c r="Q15" s="1">
        <f>30*24</f>
        <v>720</v>
      </c>
      <c r="R15" s="130" t="s">
        <v>175</v>
      </c>
    </row>
    <row r="16" spans="1:18" ht="15">
      <c r="A16" s="54"/>
      <c r="B16" s="11"/>
      <c r="C16" s="41"/>
      <c r="D16" s="306"/>
      <c r="E16" s="307"/>
      <c r="F16" s="307"/>
      <c r="G16" s="307"/>
      <c r="H16" s="289"/>
      <c r="I16" s="289"/>
      <c r="J16" s="289"/>
      <c r="K16" s="308"/>
      <c r="L16" s="40"/>
      <c r="N16" s="127">
        <f>N10-N15</f>
        <v>8652</v>
      </c>
      <c r="O16" s="131" t="s">
        <v>177</v>
      </c>
      <c r="P16" s="128"/>
      <c r="Q16" s="128">
        <f>N10-Q15</f>
        <v>8064</v>
      </c>
      <c r="R16" s="134" t="s">
        <v>185</v>
      </c>
    </row>
    <row r="17" spans="1:12" ht="15">
      <c r="A17" s="54"/>
      <c r="B17" s="11"/>
      <c r="C17" s="41"/>
      <c r="D17" s="299"/>
      <c r="E17" s="293" t="s">
        <v>92</v>
      </c>
      <c r="F17" s="294"/>
      <c r="G17" s="295"/>
      <c r="H17" s="296" t="s">
        <v>93</v>
      </c>
      <c r="I17" s="297"/>
      <c r="J17" s="298"/>
      <c r="K17" s="79"/>
      <c r="L17" s="40"/>
    </row>
    <row r="18" spans="1:12" ht="15">
      <c r="A18" s="54"/>
      <c r="B18" s="41"/>
      <c r="C18" s="41"/>
      <c r="D18" s="300"/>
      <c r="E18" s="309" t="s">
        <v>94</v>
      </c>
      <c r="F18" s="310"/>
      <c r="G18" s="311"/>
      <c r="H18" s="309"/>
      <c r="I18" s="310"/>
      <c r="J18" s="311"/>
      <c r="K18" s="79" t="s">
        <v>56</v>
      </c>
      <c r="L18" s="40"/>
    </row>
    <row r="19" spans="1:12" ht="15">
      <c r="A19" s="54"/>
      <c r="B19" s="41"/>
      <c r="C19" s="41"/>
      <c r="D19" s="300"/>
      <c r="E19" s="309" t="s">
        <v>95</v>
      </c>
      <c r="F19" s="310"/>
      <c r="G19" s="311"/>
      <c r="H19" s="309"/>
      <c r="I19" s="310"/>
      <c r="J19" s="311"/>
      <c r="K19" s="79" t="s">
        <v>56</v>
      </c>
      <c r="L19" s="40"/>
    </row>
    <row r="20" spans="1:12" ht="15">
      <c r="A20" s="54"/>
      <c r="B20" s="41"/>
      <c r="C20" s="41"/>
      <c r="D20" s="301"/>
      <c r="E20" s="309" t="s">
        <v>96</v>
      </c>
      <c r="F20" s="310"/>
      <c r="G20" s="311"/>
      <c r="H20" s="309"/>
      <c r="I20" s="310"/>
      <c r="J20" s="311"/>
      <c r="K20" s="79" t="s">
        <v>56</v>
      </c>
      <c r="L20" s="40"/>
    </row>
    <row r="21" spans="1:12" ht="30" customHeight="1">
      <c r="A21" s="54"/>
      <c r="B21" s="41"/>
      <c r="C21" s="41"/>
      <c r="D21" s="44"/>
      <c r="E21" s="309"/>
      <c r="F21" s="310"/>
      <c r="G21" s="310"/>
      <c r="H21" s="310"/>
      <c r="I21" s="310"/>
      <c r="J21" s="311"/>
      <c r="K21" s="79"/>
      <c r="L21" s="40"/>
    </row>
    <row r="22" spans="1:12" ht="15" customHeight="1">
      <c r="A22" s="54"/>
      <c r="B22" s="41"/>
      <c r="C22" s="41"/>
      <c r="D22" s="275" t="s">
        <v>97</v>
      </c>
      <c r="E22" s="275"/>
      <c r="F22" s="275"/>
      <c r="G22" s="275"/>
      <c r="H22" s="85"/>
      <c r="I22" s="50"/>
      <c r="J22" s="50"/>
      <c r="K22" s="51"/>
      <c r="L22" s="40"/>
    </row>
    <row r="23" spans="1:12" ht="15">
      <c r="A23" s="54"/>
      <c r="B23" s="41"/>
      <c r="C23" s="41"/>
      <c r="D23" s="312" t="s">
        <v>98</v>
      </c>
      <c r="E23" s="313"/>
      <c r="F23" s="313"/>
      <c r="G23" s="313"/>
      <c r="H23" s="314" t="s">
        <v>157</v>
      </c>
      <c r="I23" s="315"/>
      <c r="J23" s="315"/>
      <c r="K23" s="316"/>
      <c r="L23" s="52"/>
    </row>
    <row r="24" spans="1:12" ht="18" customHeight="1">
      <c r="A24" s="54"/>
      <c r="B24" s="41"/>
      <c r="C24" s="41"/>
      <c r="D24" s="317" t="s">
        <v>99</v>
      </c>
      <c r="E24" s="318"/>
      <c r="F24" s="318"/>
      <c r="G24" s="319"/>
      <c r="H24" s="86">
        <v>12000</v>
      </c>
      <c r="I24" s="87" t="s">
        <v>100</v>
      </c>
      <c r="J24" s="9" t="s">
        <v>186</v>
      </c>
      <c r="K24" s="88"/>
      <c r="L24" s="52"/>
    </row>
    <row r="25" spans="1:12" ht="18" customHeight="1">
      <c r="A25" s="54"/>
      <c r="B25" s="41"/>
      <c r="C25" s="41"/>
      <c r="D25" s="320" t="s">
        <v>101</v>
      </c>
      <c r="E25" s="321"/>
      <c r="F25" s="321"/>
      <c r="G25" s="322"/>
      <c r="H25" s="89">
        <v>11700</v>
      </c>
      <c r="I25" s="90" t="s">
        <v>100</v>
      </c>
      <c r="J25" s="9" t="s">
        <v>186</v>
      </c>
      <c r="K25" s="88"/>
      <c r="L25" s="40"/>
    </row>
    <row r="26" spans="1:12" ht="18" customHeight="1">
      <c r="A26" s="54"/>
      <c r="B26" s="41"/>
      <c r="C26" s="41"/>
      <c r="D26" s="320" t="s">
        <v>102</v>
      </c>
      <c r="E26" s="321"/>
      <c r="F26" s="321"/>
      <c r="G26" s="322"/>
      <c r="H26" s="89">
        <v>10000</v>
      </c>
      <c r="I26" s="90" t="s">
        <v>100</v>
      </c>
      <c r="J26" s="9" t="s">
        <v>186</v>
      </c>
      <c r="K26" s="88"/>
      <c r="L26" s="40"/>
    </row>
    <row r="27" spans="1:12" ht="18" customHeight="1">
      <c r="A27" s="54"/>
      <c r="B27" s="41"/>
      <c r="C27" s="41"/>
      <c r="D27" s="320" t="s">
        <v>103</v>
      </c>
      <c r="E27" s="321"/>
      <c r="F27" s="321"/>
      <c r="G27" s="322"/>
      <c r="H27" s="89">
        <v>1700</v>
      </c>
      <c r="I27" s="90" t="s">
        <v>100</v>
      </c>
      <c r="J27" s="9" t="s">
        <v>186</v>
      </c>
      <c r="K27" s="88"/>
      <c r="L27" s="40"/>
    </row>
    <row r="28" spans="1:12" ht="18" customHeight="1">
      <c r="A28" s="54"/>
      <c r="B28" s="41"/>
      <c r="C28" s="41"/>
      <c r="D28" s="331" t="s">
        <v>104</v>
      </c>
      <c r="E28" s="332"/>
      <c r="F28" s="332"/>
      <c r="G28" s="333"/>
      <c r="H28" s="91">
        <v>300</v>
      </c>
      <c r="I28" s="92" t="s">
        <v>100</v>
      </c>
      <c r="J28" s="135" t="s">
        <v>186</v>
      </c>
      <c r="K28" s="93"/>
      <c r="L28" s="40"/>
    </row>
    <row r="29" spans="1:12" ht="15">
      <c r="A29" s="54"/>
      <c r="B29" s="41"/>
      <c r="C29" s="41"/>
      <c r="D29" s="334" t="s">
        <v>105</v>
      </c>
      <c r="E29" s="335"/>
      <c r="F29" s="335"/>
      <c r="G29" s="335"/>
      <c r="H29" s="94"/>
      <c r="I29" s="50"/>
      <c r="J29" s="50"/>
      <c r="K29" s="51"/>
      <c r="L29" s="40"/>
    </row>
    <row r="30" spans="1:12" ht="15">
      <c r="A30" s="54"/>
      <c r="B30" s="41"/>
      <c r="C30" s="41"/>
      <c r="D30" s="323" t="s">
        <v>106</v>
      </c>
      <c r="E30" s="324"/>
      <c r="F30" s="324"/>
      <c r="G30" s="324"/>
      <c r="H30" s="336" t="s">
        <v>205</v>
      </c>
      <c r="I30" s="324"/>
      <c r="J30" s="324"/>
      <c r="K30" s="337"/>
      <c r="L30" s="40"/>
    </row>
    <row r="31" spans="1:12" ht="15">
      <c r="A31" s="54"/>
      <c r="B31" s="41"/>
      <c r="C31" s="41"/>
      <c r="D31" s="323" t="s">
        <v>107</v>
      </c>
      <c r="E31" s="324"/>
      <c r="F31" s="324"/>
      <c r="G31" s="324"/>
      <c r="H31" s="152" t="s">
        <v>187</v>
      </c>
      <c r="I31" s="325"/>
      <c r="J31" s="325"/>
      <c r="K31" s="326"/>
      <c r="L31" s="40"/>
    </row>
    <row r="32" spans="1:12" ht="15">
      <c r="A32" s="54"/>
      <c r="B32" s="41"/>
      <c r="C32" s="41"/>
      <c r="D32" s="323" t="s">
        <v>108</v>
      </c>
      <c r="E32" s="324"/>
      <c r="F32" s="324"/>
      <c r="G32" s="324"/>
      <c r="H32" s="152" t="s">
        <v>188</v>
      </c>
      <c r="I32" s="325"/>
      <c r="J32" s="325"/>
      <c r="K32" s="326"/>
      <c r="L32" s="40"/>
    </row>
    <row r="33" spans="1:12" ht="15">
      <c r="A33" s="56"/>
      <c r="B33" s="43"/>
      <c r="C33" s="43"/>
      <c r="D33" s="327" t="s">
        <v>109</v>
      </c>
      <c r="E33" s="328"/>
      <c r="F33" s="328"/>
      <c r="G33" s="328"/>
      <c r="H33" s="329" t="s">
        <v>189</v>
      </c>
      <c r="I33" s="328"/>
      <c r="J33" s="328"/>
      <c r="K33" s="330"/>
      <c r="L33" s="53"/>
    </row>
    <row r="34" ht="15">
      <c r="A34" s="37" t="s">
        <v>110</v>
      </c>
    </row>
    <row r="35" ht="15">
      <c r="A35" s="37" t="s">
        <v>111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4">
      <selection activeCell="A1" sqref="A1:L28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38" t="s">
        <v>112</v>
      </c>
      <c r="B2" s="339"/>
      <c r="C2" s="340"/>
      <c r="D2" s="296" t="s">
        <v>66</v>
      </c>
      <c r="E2" s="297"/>
      <c r="F2" s="297"/>
      <c r="G2" s="297"/>
      <c r="H2" s="297"/>
      <c r="I2" s="298"/>
      <c r="J2" s="95"/>
      <c r="K2" s="96"/>
      <c r="L2" s="39"/>
    </row>
    <row r="3" spans="1:12" ht="30">
      <c r="A3" s="22"/>
      <c r="B3" s="23"/>
      <c r="C3" s="23"/>
      <c r="D3" s="341" t="s">
        <v>207</v>
      </c>
      <c r="E3" s="310"/>
      <c r="F3" s="310"/>
      <c r="G3" s="310"/>
      <c r="H3" s="342"/>
      <c r="I3" s="343"/>
      <c r="J3" s="49">
        <v>120000</v>
      </c>
      <c r="K3" s="97" t="s">
        <v>113</v>
      </c>
      <c r="L3" s="61"/>
    </row>
    <row r="4" spans="1:12" ht="18" customHeight="1">
      <c r="A4" s="16"/>
      <c r="B4" s="11"/>
      <c r="C4" s="11"/>
      <c r="D4" s="287" t="s">
        <v>114</v>
      </c>
      <c r="E4" s="268"/>
      <c r="F4" s="268"/>
      <c r="G4" s="268"/>
      <c r="H4" s="344"/>
      <c r="I4" s="345"/>
      <c r="J4" s="49">
        <f>J5+J6+J7+J8+J10+J11+J12+J13+J14+J9</f>
        <v>419251</v>
      </c>
      <c r="K4" s="97" t="s">
        <v>88</v>
      </c>
      <c r="L4" s="61"/>
    </row>
    <row r="5" spans="1:12" ht="18" customHeight="1">
      <c r="A5" s="16"/>
      <c r="B5" s="11"/>
      <c r="C5" s="11"/>
      <c r="D5" s="346" t="s">
        <v>148</v>
      </c>
      <c r="E5" s="268"/>
      <c r="F5" s="268"/>
      <c r="G5" s="268"/>
      <c r="H5" s="344"/>
      <c r="I5" s="345"/>
      <c r="J5" s="95">
        <v>60000</v>
      </c>
      <c r="K5" s="97" t="s">
        <v>88</v>
      </c>
      <c r="L5" s="12"/>
    </row>
    <row r="6" spans="1:12" ht="18" customHeight="1">
      <c r="A6" s="16"/>
      <c r="B6" s="11"/>
      <c r="C6" s="11"/>
      <c r="D6" s="346" t="s">
        <v>149</v>
      </c>
      <c r="E6" s="268"/>
      <c r="F6" s="268"/>
      <c r="G6" s="268"/>
      <c r="H6" s="344"/>
      <c r="I6" s="345"/>
      <c r="J6" s="95">
        <v>18000</v>
      </c>
      <c r="K6" s="97" t="s">
        <v>88</v>
      </c>
      <c r="L6" s="12"/>
    </row>
    <row r="7" spans="1:12" ht="18" customHeight="1">
      <c r="A7" s="16"/>
      <c r="B7" s="11"/>
      <c r="C7" s="11"/>
      <c r="D7" s="355" t="s">
        <v>158</v>
      </c>
      <c r="E7" s="268"/>
      <c r="F7" s="268"/>
      <c r="G7" s="268"/>
      <c r="H7" s="344"/>
      <c r="I7" s="345"/>
      <c r="J7" s="95">
        <v>3300</v>
      </c>
      <c r="K7" s="97" t="s">
        <v>88</v>
      </c>
      <c r="L7" s="12"/>
    </row>
    <row r="8" spans="1:12" ht="18" customHeight="1">
      <c r="A8" s="16"/>
      <c r="B8" s="11"/>
      <c r="C8" s="11"/>
      <c r="D8" s="346" t="s">
        <v>150</v>
      </c>
      <c r="E8" s="268"/>
      <c r="F8" s="268"/>
      <c r="G8" s="268"/>
      <c r="H8" s="344"/>
      <c r="I8" s="345"/>
      <c r="J8" s="95">
        <v>15000</v>
      </c>
      <c r="K8" s="97" t="s">
        <v>88</v>
      </c>
      <c r="L8" s="12"/>
    </row>
    <row r="9" spans="1:12" ht="18" customHeight="1">
      <c r="A9" s="16"/>
      <c r="B9" s="11"/>
      <c r="C9" s="11"/>
      <c r="D9" s="355" t="s">
        <v>208</v>
      </c>
      <c r="E9" s="356"/>
      <c r="F9" s="356"/>
      <c r="G9" s="356"/>
      <c r="H9" s="356"/>
      <c r="I9" s="357"/>
      <c r="J9" s="95">
        <v>10000</v>
      </c>
      <c r="K9" s="97" t="s">
        <v>88</v>
      </c>
      <c r="L9" s="12"/>
    </row>
    <row r="10" spans="1:12" ht="18" customHeight="1">
      <c r="A10" s="16"/>
      <c r="B10" s="11"/>
      <c r="C10" s="11"/>
      <c r="D10" s="355" t="s">
        <v>206</v>
      </c>
      <c r="E10" s="268"/>
      <c r="F10" s="268"/>
      <c r="G10" s="268"/>
      <c r="H10" s="344"/>
      <c r="I10" s="345"/>
      <c r="J10" s="95">
        <f>910*40+70*2550+8500*1</f>
        <v>223400</v>
      </c>
      <c r="K10" s="97" t="s">
        <v>88</v>
      </c>
      <c r="L10" s="12"/>
    </row>
    <row r="11" spans="1:12" ht="18" customHeight="1">
      <c r="A11" s="16"/>
      <c r="B11" s="11"/>
      <c r="C11" s="11"/>
      <c r="D11" s="346" t="s">
        <v>115</v>
      </c>
      <c r="E11" s="268"/>
      <c r="F11" s="268"/>
      <c r="G11" s="268"/>
      <c r="H11" s="344"/>
      <c r="I11" s="345"/>
      <c r="J11" s="95">
        <v>50000</v>
      </c>
      <c r="K11" s="120" t="s">
        <v>151</v>
      </c>
      <c r="L11" s="12"/>
    </row>
    <row r="12" spans="1:12" ht="18" customHeight="1">
      <c r="A12" s="16"/>
      <c r="B12" s="11"/>
      <c r="C12" s="11"/>
      <c r="D12" s="287" t="s">
        <v>116</v>
      </c>
      <c r="E12" s="268"/>
      <c r="F12" s="268"/>
      <c r="G12" s="268"/>
      <c r="H12" s="344"/>
      <c r="I12" s="345"/>
      <c r="J12" s="95">
        <v>4551</v>
      </c>
      <c r="K12" s="97" t="s">
        <v>88</v>
      </c>
      <c r="L12" s="61"/>
    </row>
    <row r="13" spans="1:12" ht="18" customHeight="1">
      <c r="A13" s="16"/>
      <c r="B13" s="11"/>
      <c r="C13" s="11"/>
      <c r="D13" s="287" t="s">
        <v>117</v>
      </c>
      <c r="E13" s="268"/>
      <c r="F13" s="268"/>
      <c r="G13" s="268"/>
      <c r="H13" s="344"/>
      <c r="I13" s="345"/>
      <c r="J13" s="95">
        <v>20000</v>
      </c>
      <c r="K13" s="97" t="s">
        <v>88</v>
      </c>
      <c r="L13" s="61"/>
    </row>
    <row r="14" spans="1:12" ht="18" customHeight="1">
      <c r="A14" s="16"/>
      <c r="B14" s="11"/>
      <c r="C14" s="11"/>
      <c r="D14" s="287" t="s">
        <v>118</v>
      </c>
      <c r="E14" s="268"/>
      <c r="F14" s="268"/>
      <c r="G14" s="268"/>
      <c r="H14" s="344"/>
      <c r="I14" s="345"/>
      <c r="J14" s="95">
        <v>15000</v>
      </c>
      <c r="K14" s="97" t="s">
        <v>88</v>
      </c>
      <c r="L14" s="61"/>
    </row>
    <row r="15" spans="1:12" ht="18" customHeight="1">
      <c r="A15" s="16"/>
      <c r="B15" s="11"/>
      <c r="C15" s="11"/>
      <c r="D15" s="287" t="s">
        <v>119</v>
      </c>
      <c r="E15" s="268"/>
      <c r="F15" s="268"/>
      <c r="G15" s="268"/>
      <c r="H15" s="344"/>
      <c r="I15" s="345"/>
      <c r="J15" s="95">
        <v>340611</v>
      </c>
      <c r="K15" s="97" t="s">
        <v>120</v>
      </c>
      <c r="L15" s="61"/>
    </row>
    <row r="16" spans="1:12" ht="15.75" customHeight="1">
      <c r="A16" s="19"/>
      <c r="B16" s="13"/>
      <c r="C16" s="13"/>
      <c r="D16" s="388" t="s">
        <v>121</v>
      </c>
      <c r="E16" s="220"/>
      <c r="F16" s="220"/>
      <c r="G16" s="220"/>
      <c r="H16" s="389"/>
      <c r="I16" s="390"/>
      <c r="J16" s="98">
        <v>10</v>
      </c>
      <c r="K16" s="99" t="s">
        <v>122</v>
      </c>
      <c r="L16" s="62"/>
    </row>
    <row r="17" spans="1:12" ht="18" customHeight="1">
      <c r="A17" s="121" t="s">
        <v>152</v>
      </c>
      <c r="C17" s="11"/>
      <c r="D17" s="64"/>
      <c r="E17" s="64"/>
      <c r="F17" s="64"/>
      <c r="G17" s="64"/>
      <c r="H17" s="65"/>
      <c r="I17" s="65"/>
      <c r="J17" s="1"/>
      <c r="K17" s="47"/>
      <c r="L17" s="38"/>
    </row>
    <row r="18" spans="1:14" ht="27" customHeight="1">
      <c r="A18" s="347" t="s">
        <v>123</v>
      </c>
      <c r="B18" s="348"/>
      <c r="C18" s="348"/>
      <c r="D18" s="349" t="s">
        <v>66</v>
      </c>
      <c r="E18" s="350"/>
      <c r="F18" s="350"/>
      <c r="G18" s="350"/>
      <c r="H18" s="350"/>
      <c r="I18" s="351"/>
      <c r="J18" s="352"/>
      <c r="K18" s="353"/>
      <c r="L18" s="354"/>
      <c r="M18" s="73"/>
      <c r="N18" s="1"/>
    </row>
    <row r="19" spans="1:14" ht="27" customHeight="1">
      <c r="A19" s="16"/>
      <c r="B19" s="11"/>
      <c r="C19" s="74"/>
      <c r="D19" s="358" t="s">
        <v>124</v>
      </c>
      <c r="E19" s="359"/>
      <c r="F19" s="359"/>
      <c r="G19" s="359"/>
      <c r="H19" s="359"/>
      <c r="I19" s="360"/>
      <c r="J19" s="367" t="s">
        <v>153</v>
      </c>
      <c r="K19" s="368"/>
      <c r="L19" s="369"/>
      <c r="M19" s="35"/>
      <c r="N19" s="1"/>
    </row>
    <row r="20" spans="1:14" ht="27" customHeight="1">
      <c r="A20" s="16"/>
      <c r="B20" s="11"/>
      <c r="C20" s="74"/>
      <c r="D20" s="361"/>
      <c r="E20" s="362"/>
      <c r="F20" s="362"/>
      <c r="G20" s="362"/>
      <c r="H20" s="362"/>
      <c r="I20" s="363"/>
      <c r="J20" s="370"/>
      <c r="K20" s="371"/>
      <c r="L20" s="372"/>
      <c r="M20" s="35"/>
      <c r="N20" s="1"/>
    </row>
    <row r="21" spans="1:14" ht="27" customHeight="1">
      <c r="A21" s="16"/>
      <c r="B21" s="11"/>
      <c r="C21" s="74"/>
      <c r="D21" s="364"/>
      <c r="E21" s="365"/>
      <c r="F21" s="365"/>
      <c r="G21" s="365"/>
      <c r="H21" s="365"/>
      <c r="I21" s="366"/>
      <c r="J21" s="373"/>
      <c r="K21" s="374"/>
      <c r="L21" s="375"/>
      <c r="M21" s="35"/>
      <c r="N21" s="1"/>
    </row>
    <row r="22" spans="1:14" ht="27" customHeight="1">
      <c r="A22" s="16"/>
      <c r="B22" s="11"/>
      <c r="C22" s="74"/>
      <c r="D22" s="358" t="s">
        <v>125</v>
      </c>
      <c r="E22" s="359"/>
      <c r="F22" s="359"/>
      <c r="G22" s="359"/>
      <c r="H22" s="359"/>
      <c r="I22" s="360"/>
      <c r="J22" s="379"/>
      <c r="K22" s="380"/>
      <c r="L22" s="381"/>
      <c r="M22" s="72"/>
      <c r="N22" s="1"/>
    </row>
    <row r="23" spans="1:14" ht="27" customHeight="1">
      <c r="A23" s="16"/>
      <c r="B23" s="11"/>
      <c r="C23" s="74"/>
      <c r="D23" s="361"/>
      <c r="E23" s="362"/>
      <c r="F23" s="362"/>
      <c r="G23" s="362"/>
      <c r="H23" s="362"/>
      <c r="I23" s="363"/>
      <c r="J23" s="382"/>
      <c r="K23" s="383"/>
      <c r="L23" s="384"/>
      <c r="M23" s="72"/>
      <c r="N23" s="1"/>
    </row>
    <row r="24" spans="1:14" ht="27" customHeight="1">
      <c r="A24" s="19"/>
      <c r="B24" s="13"/>
      <c r="C24" s="75"/>
      <c r="D24" s="376"/>
      <c r="E24" s="377"/>
      <c r="F24" s="377"/>
      <c r="G24" s="377"/>
      <c r="H24" s="377"/>
      <c r="I24" s="378"/>
      <c r="J24" s="385"/>
      <c r="K24" s="386"/>
      <c r="L24" s="387"/>
      <c r="M24" s="72"/>
      <c r="N24" s="1"/>
    </row>
    <row r="25" ht="15">
      <c r="A25" s="37" t="s">
        <v>126</v>
      </c>
    </row>
    <row r="26" ht="15">
      <c r="A26" s="11" t="s">
        <v>127</v>
      </c>
    </row>
    <row r="27" ht="15">
      <c r="A27" s="37" t="s">
        <v>128</v>
      </c>
    </row>
    <row r="28" ht="15">
      <c r="A28" s="37" t="s">
        <v>129</v>
      </c>
    </row>
  </sheetData>
  <sheetProtection/>
  <mergeCells count="23">
    <mergeCell ref="D19:I21"/>
    <mergeCell ref="J19:L21"/>
    <mergeCell ref="D22:I24"/>
    <mergeCell ref="J22:L24"/>
    <mergeCell ref="D14:I14"/>
    <mergeCell ref="D15:I15"/>
    <mergeCell ref="D16:I16"/>
    <mergeCell ref="A18:C18"/>
    <mergeCell ref="D18:I18"/>
    <mergeCell ref="J18:L18"/>
    <mergeCell ref="D7:I7"/>
    <mergeCell ref="D8:I8"/>
    <mergeCell ref="D10:I10"/>
    <mergeCell ref="D11:I11"/>
    <mergeCell ref="D12:I12"/>
    <mergeCell ref="D13:I13"/>
    <mergeCell ref="D9:I9"/>
    <mergeCell ref="A2:C2"/>
    <mergeCell ref="D2:I2"/>
    <mergeCell ref="D3:I3"/>
    <mergeCell ref="D4:I4"/>
    <mergeCell ref="D5:I5"/>
    <mergeCell ref="D6:I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60" t="s">
        <v>130</v>
      </c>
      <c r="B2" s="260"/>
      <c r="C2" s="273"/>
      <c r="D2" s="350" t="s">
        <v>131</v>
      </c>
      <c r="E2" s="350"/>
      <c r="F2" s="350"/>
      <c r="G2" s="350"/>
      <c r="H2" s="350"/>
      <c r="I2" s="350"/>
      <c r="J2" s="350"/>
      <c r="K2" s="350"/>
      <c r="L2" s="393"/>
    </row>
    <row r="3" spans="1:12" ht="15">
      <c r="A3" s="260"/>
      <c r="B3" s="260"/>
      <c r="C3" s="404"/>
      <c r="D3" s="403" t="s">
        <v>209</v>
      </c>
      <c r="E3" s="398"/>
      <c r="F3" s="398"/>
      <c r="G3" s="398"/>
      <c r="H3" s="398"/>
      <c r="I3" s="398"/>
      <c r="J3" s="398"/>
      <c r="K3" s="398"/>
      <c r="L3" s="399"/>
    </row>
    <row r="4" spans="1:12" ht="15">
      <c r="A4" s="16"/>
      <c r="B4" s="11"/>
      <c r="C4" s="76"/>
      <c r="D4" s="398"/>
      <c r="E4" s="398"/>
      <c r="F4" s="398"/>
      <c r="G4" s="398"/>
      <c r="H4" s="398"/>
      <c r="I4" s="398"/>
      <c r="J4" s="398"/>
      <c r="K4" s="398"/>
      <c r="L4" s="399"/>
    </row>
    <row r="5" spans="1:12" ht="15">
      <c r="A5" s="16"/>
      <c r="B5" s="11"/>
      <c r="C5" s="76"/>
      <c r="D5" s="398"/>
      <c r="E5" s="398"/>
      <c r="F5" s="398"/>
      <c r="G5" s="398"/>
      <c r="H5" s="398"/>
      <c r="I5" s="398"/>
      <c r="J5" s="398"/>
      <c r="K5" s="398"/>
      <c r="L5" s="399"/>
    </row>
    <row r="6" spans="1:12" ht="15">
      <c r="A6" s="16"/>
      <c r="B6" s="11"/>
      <c r="C6" s="76"/>
      <c r="D6" s="398"/>
      <c r="E6" s="398"/>
      <c r="F6" s="398"/>
      <c r="G6" s="398"/>
      <c r="H6" s="398"/>
      <c r="I6" s="398"/>
      <c r="J6" s="398"/>
      <c r="K6" s="398"/>
      <c r="L6" s="399"/>
    </row>
    <row r="7" spans="1:12" ht="15">
      <c r="A7" s="16"/>
      <c r="B7" s="11"/>
      <c r="C7" s="76"/>
      <c r="D7" s="398"/>
      <c r="E7" s="398"/>
      <c r="F7" s="398"/>
      <c r="G7" s="398"/>
      <c r="H7" s="398"/>
      <c r="I7" s="398"/>
      <c r="J7" s="398"/>
      <c r="K7" s="398"/>
      <c r="L7" s="399"/>
    </row>
    <row r="8" spans="1:12" ht="15">
      <c r="A8" s="16"/>
      <c r="B8" s="11"/>
      <c r="C8" s="76"/>
      <c r="D8" s="398"/>
      <c r="E8" s="398"/>
      <c r="F8" s="398"/>
      <c r="G8" s="398"/>
      <c r="H8" s="398"/>
      <c r="I8" s="398"/>
      <c r="J8" s="398"/>
      <c r="K8" s="398"/>
      <c r="L8" s="399"/>
    </row>
    <row r="9" spans="1:12" ht="15">
      <c r="A9" s="19"/>
      <c r="B9" s="13"/>
      <c r="C9" s="77"/>
      <c r="D9" s="401"/>
      <c r="E9" s="401"/>
      <c r="F9" s="401"/>
      <c r="G9" s="401"/>
      <c r="H9" s="401"/>
      <c r="I9" s="401"/>
      <c r="J9" s="401"/>
      <c r="K9" s="401"/>
      <c r="L9" s="402"/>
    </row>
    <row r="10" spans="1:12" ht="15" customHeight="1">
      <c r="A10" s="260" t="s">
        <v>132</v>
      </c>
      <c r="B10" s="260"/>
      <c r="C10" s="273"/>
      <c r="D10" s="349" t="s">
        <v>133</v>
      </c>
      <c r="E10" s="350"/>
      <c r="F10" s="350"/>
      <c r="G10" s="350"/>
      <c r="H10" s="350"/>
      <c r="I10" s="350"/>
      <c r="J10" s="350"/>
      <c r="K10" s="350"/>
      <c r="L10" s="393"/>
    </row>
    <row r="11" spans="1:12" ht="15">
      <c r="A11" s="260"/>
      <c r="B11" s="260"/>
      <c r="C11" s="405"/>
      <c r="D11" s="394" t="s">
        <v>155</v>
      </c>
      <c r="E11" s="395"/>
      <c r="F11" s="395"/>
      <c r="G11" s="395"/>
      <c r="H11" s="395"/>
      <c r="I11" s="395"/>
      <c r="J11" s="395"/>
      <c r="K11" s="395"/>
      <c r="L11" s="396"/>
    </row>
    <row r="12" spans="1:12" ht="15">
      <c r="A12" s="16"/>
      <c r="B12" s="11"/>
      <c r="C12" s="76"/>
      <c r="D12" s="397"/>
      <c r="E12" s="398"/>
      <c r="F12" s="398"/>
      <c r="G12" s="398"/>
      <c r="H12" s="398"/>
      <c r="I12" s="398"/>
      <c r="J12" s="398"/>
      <c r="K12" s="398"/>
      <c r="L12" s="399"/>
    </row>
    <row r="13" spans="1:12" ht="15">
      <c r="A13" s="16"/>
      <c r="B13" s="11"/>
      <c r="C13" s="76"/>
      <c r="D13" s="397"/>
      <c r="E13" s="398"/>
      <c r="F13" s="398"/>
      <c r="G13" s="398"/>
      <c r="H13" s="398"/>
      <c r="I13" s="398"/>
      <c r="J13" s="398"/>
      <c r="K13" s="398"/>
      <c r="L13" s="399"/>
    </row>
    <row r="14" spans="1:12" ht="15">
      <c r="A14" s="22"/>
      <c r="B14" s="23"/>
      <c r="C14" s="76"/>
      <c r="D14" s="397"/>
      <c r="E14" s="398"/>
      <c r="F14" s="398"/>
      <c r="G14" s="398"/>
      <c r="H14" s="398"/>
      <c r="I14" s="398"/>
      <c r="J14" s="398"/>
      <c r="K14" s="398"/>
      <c r="L14" s="399"/>
    </row>
    <row r="15" spans="1:12" ht="15">
      <c r="A15" s="22"/>
      <c r="B15" s="23"/>
      <c r="C15" s="76"/>
      <c r="D15" s="397"/>
      <c r="E15" s="398"/>
      <c r="F15" s="398"/>
      <c r="G15" s="398"/>
      <c r="H15" s="398"/>
      <c r="I15" s="398"/>
      <c r="J15" s="398"/>
      <c r="K15" s="398"/>
      <c r="L15" s="399"/>
    </row>
    <row r="16" spans="1:12" ht="15">
      <c r="A16" s="16"/>
      <c r="B16" s="11"/>
      <c r="C16" s="76"/>
      <c r="D16" s="397"/>
      <c r="E16" s="398"/>
      <c r="F16" s="398"/>
      <c r="G16" s="398"/>
      <c r="H16" s="398"/>
      <c r="I16" s="398"/>
      <c r="J16" s="398"/>
      <c r="K16" s="398"/>
      <c r="L16" s="399"/>
    </row>
    <row r="17" spans="1:12" ht="15">
      <c r="A17" s="19"/>
      <c r="B17" s="13"/>
      <c r="C17" s="77"/>
      <c r="D17" s="400"/>
      <c r="E17" s="401"/>
      <c r="F17" s="401"/>
      <c r="G17" s="401"/>
      <c r="H17" s="401"/>
      <c r="I17" s="401"/>
      <c r="J17" s="401"/>
      <c r="K17" s="401"/>
      <c r="L17" s="402"/>
    </row>
    <row r="18" spans="1:12" ht="15" customHeight="1">
      <c r="A18" s="250" t="s">
        <v>134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</row>
    <row r="19" spans="1:12" ht="15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</row>
    <row r="20" spans="1:12" ht="15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5" customHeight="1">
      <c r="A21" s="391" t="s">
        <v>135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2" ht="15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BENEDETTA</dc:creator>
  <cp:keywords/>
  <dc:description/>
  <cp:lastModifiedBy>Utente</cp:lastModifiedBy>
  <cp:lastPrinted>2013-07-26T06:07:35Z</cp:lastPrinted>
  <dcterms:created xsi:type="dcterms:W3CDTF">2006-09-16T00:00:00Z</dcterms:created>
  <dcterms:modified xsi:type="dcterms:W3CDTF">2013-07-26T06:08:26Z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